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Arkusz2" sheetId="1" r:id="rId1"/>
    <sheet name="Arkusz3" sheetId="2" r:id="rId2"/>
  </sheets>
  <definedNames>
    <definedName name="_xlnm.Print_Area" localSheetId="0">'Arkusz2'!$A$1:$G$54</definedName>
  </definedNames>
  <calcPr fullCalcOnLoad="1"/>
</workbook>
</file>

<file path=xl/sharedStrings.xml><?xml version="1.0" encoding="utf-8"?>
<sst xmlns="http://schemas.openxmlformats.org/spreadsheetml/2006/main" count="67" uniqueCount="64">
  <si>
    <t>BUDŻET (Cash flow)</t>
  </si>
  <si>
    <t>Dochody własne</t>
  </si>
  <si>
    <t>+subwencje</t>
  </si>
  <si>
    <t>+dotacje na zadania bieżące</t>
  </si>
  <si>
    <t>+dotacje na inwestycje</t>
  </si>
  <si>
    <t>A</t>
  </si>
  <si>
    <t>= Dochody ogółem:</t>
  </si>
  <si>
    <t>- dochody ze sprzedaży aktywów</t>
  </si>
  <si>
    <t xml:space="preserve">- wpływy z prywatyzacji majątku </t>
  </si>
  <si>
    <t>- dotacje na inwestycje</t>
  </si>
  <si>
    <t>B</t>
  </si>
  <si>
    <t>= Dochody bieżące ogółem</t>
  </si>
  <si>
    <t>C</t>
  </si>
  <si>
    <t>Wydatki ogółem</t>
  </si>
  <si>
    <t>- wydatki inwestycyjne</t>
  </si>
  <si>
    <t>- spłata rat odsetkowych (od kredytów, pożyczek, papierów wart.)</t>
  </si>
  <si>
    <t>- (potencjalne) płatności udzielonych poręczeń / gwarancji (rezerwa na płatności z tytułu poręczeń / gwarancji)</t>
  </si>
  <si>
    <t>D</t>
  </si>
  <si>
    <t>= Wydatki bieżące ogółem</t>
  </si>
  <si>
    <t>E</t>
  </si>
  <si>
    <t>Nadwyżka operacyjna</t>
  </si>
  <si>
    <t>+ Dochody ze sprzedaży aktywów</t>
  </si>
  <si>
    <t>+ Wpływy z prywatyzacji majątku</t>
  </si>
  <si>
    <t>+ Skumulowany stan środków z lat poprzednich</t>
  </si>
  <si>
    <t>+ / - Pożyczki z budżetu JST - saldo</t>
  </si>
  <si>
    <t>F</t>
  </si>
  <si>
    <t>= Dostępne środki</t>
  </si>
  <si>
    <t>G</t>
  </si>
  <si>
    <t>- Obsługa Długu, w tym:</t>
  </si>
  <si>
    <t>- spłata rat kapitałowych</t>
  </si>
  <si>
    <t>- wykup papierów wartościowych</t>
  </si>
  <si>
    <t>H</t>
  </si>
  <si>
    <t>= Środki na inwestycje</t>
  </si>
  <si>
    <t>I</t>
  </si>
  <si>
    <t>- Wydatki inwestycyjne netto, w tym:</t>
  </si>
  <si>
    <t>+ dotacje na inwestycje</t>
  </si>
  <si>
    <t>J</t>
  </si>
  <si>
    <t>= Deficyt / nadwyżka środków</t>
  </si>
  <si>
    <t>K</t>
  </si>
  <si>
    <t>+ Nowe zadłużenia, w tym:</t>
  </si>
  <si>
    <t>+ nowa sprzedaż papierów wartościowych wyemitowanych przez JST</t>
  </si>
  <si>
    <t>+ zaciągnięcie nowych kredytów</t>
  </si>
  <si>
    <t>+ nowe finansowanie pomostowe</t>
  </si>
  <si>
    <t>L</t>
  </si>
  <si>
    <t>ZADŁUŻENIE:</t>
  </si>
  <si>
    <t>Zadłużenie ogółem, w tym:</t>
  </si>
  <si>
    <t>aktualna wartość wyemitowanych papierów wartościowych</t>
  </si>
  <si>
    <t>kredyty krótkoterminowe</t>
  </si>
  <si>
    <t>kredyty długoterminowe (powyżej 1 roku)</t>
  </si>
  <si>
    <t>finansowanie pomostowe, w tym:</t>
  </si>
  <si>
    <t>28a</t>
  </si>
  <si>
    <t xml:space="preserve">     krótkoterminowe</t>
  </si>
  <si>
    <t>28b</t>
  </si>
  <si>
    <t xml:space="preserve">     długoterminowe (powyżej 1 roku)</t>
  </si>
  <si>
    <t>aktualna wartość udzielonych poręczeń</t>
  </si>
  <si>
    <t>zobowiazania odroczone</t>
  </si>
  <si>
    <t>Obsługa długu (Roczny koszt obsługi zadłużenia)</t>
  </si>
  <si>
    <t xml:space="preserve">Wynik końcowy </t>
  </si>
  <si>
    <t>n-1(wykonanie budżetu)</t>
  </si>
  <si>
    <t>n(plan budżetu)</t>
  </si>
  <si>
    <t>n+2 (prognoza jeśli dostępna)</t>
  </si>
  <si>
    <t>n+1 (prognoza jeśli dostępna)</t>
  </si>
  <si>
    <t>PROGNOZA  DŁUGU  POWIATU  NA  LATA 2009-2024</t>
  </si>
  <si>
    <t>wg stanu  na dzień 19.11.09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</si>
</sst>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4">
    <font>
      <sz val="10"/>
      <name val="Arial"/>
      <family val="0"/>
    </font>
    <font>
      <b/>
      <sz val="8"/>
      <name val="Arial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color indexed="12"/>
      <name val="Arial CE"/>
      <family val="0"/>
    </font>
    <font>
      <sz val="8"/>
      <name val="Arial"/>
      <family val="0"/>
    </font>
    <font>
      <b/>
      <sz val="8"/>
      <color indexed="8"/>
      <name val="Arial CE"/>
      <family val="0"/>
    </font>
    <font>
      <b/>
      <sz val="8"/>
      <color indexed="12"/>
      <name val="Arial CE"/>
      <family val="0"/>
    </font>
    <font>
      <b/>
      <sz val="8"/>
      <color indexed="10"/>
      <name val="Arial CE"/>
      <family val="0"/>
    </font>
    <font>
      <i/>
      <sz val="8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>
      <alignment horizontal="center" vertical="center" wrapText="1"/>
    </xf>
    <xf numFmtId="0" fontId="7" fillId="34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 hidden="1"/>
    </xf>
    <xf numFmtId="0" fontId="4" fillId="0" borderId="15" xfId="0" applyNumberFormat="1" applyFont="1" applyBorder="1" applyAlignment="1" applyProtection="1">
      <alignment vertical="center" wrapText="1"/>
      <protection hidden="1"/>
    </xf>
    <xf numFmtId="164" fontId="4" fillId="34" borderId="16" xfId="0" applyNumberFormat="1" applyFont="1" applyFill="1" applyBorder="1" applyAlignment="1" applyProtection="1">
      <alignment vertical="center"/>
      <protection locked="0"/>
    </xf>
    <xf numFmtId="164" fontId="4" fillId="34" borderId="15" xfId="0" applyNumberFormat="1" applyFont="1" applyFill="1" applyBorder="1" applyAlignment="1" applyProtection="1">
      <alignment vertical="center"/>
      <protection locked="0"/>
    </xf>
    <xf numFmtId="164" fontId="4" fillId="34" borderId="14" xfId="0" applyNumberFormat="1" applyFont="1" applyFill="1" applyBorder="1" applyAlignment="1" applyProtection="1">
      <alignment vertical="center"/>
      <protection locked="0"/>
    </xf>
    <xf numFmtId="0" fontId="1" fillId="0" borderId="14" xfId="0" applyFont="1" applyBorder="1" applyAlignment="1">
      <alignment horizontal="center"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hidden="1"/>
    </xf>
    <xf numFmtId="49" fontId="8" fillId="0" borderId="0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164" fontId="3" fillId="34" borderId="1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164" fontId="4" fillId="0" borderId="14" xfId="0" applyNumberFormat="1" applyFont="1" applyFill="1" applyBorder="1" applyAlignment="1">
      <alignment vertical="center"/>
    </xf>
    <xf numFmtId="164" fontId="4" fillId="35" borderId="14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4" fillId="34" borderId="17" xfId="0" applyNumberFormat="1" applyFont="1" applyFill="1" applyBorder="1" applyAlignment="1" applyProtection="1">
      <alignment vertical="center"/>
      <protection locked="0"/>
    </xf>
    <xf numFmtId="164" fontId="4" fillId="35" borderId="17" xfId="0" applyNumberFormat="1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164" fontId="3" fillId="0" borderId="16" xfId="0" applyNumberFormat="1" applyFont="1" applyFill="1" applyBorder="1" applyAlignment="1">
      <alignment vertical="center"/>
    </xf>
    <xf numFmtId="0" fontId="1" fillId="0" borderId="17" xfId="0" applyFont="1" applyBorder="1" applyAlignment="1" applyProtection="1">
      <alignment horizontal="center" vertical="center"/>
      <protection hidden="1"/>
    </xf>
    <xf numFmtId="164" fontId="4" fillId="34" borderId="18" xfId="0" applyNumberFormat="1" applyFont="1" applyFill="1" applyBorder="1" applyAlignment="1" applyProtection="1">
      <alignment vertical="center"/>
      <protection locked="0"/>
    </xf>
    <xf numFmtId="164" fontId="3" fillId="36" borderId="14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 applyProtection="1">
      <alignment vertical="center" wrapText="1"/>
      <protection hidden="1"/>
    </xf>
    <xf numFmtId="0" fontId="1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>
      <alignment vertical="center"/>
    </xf>
    <xf numFmtId="0" fontId="3" fillId="0" borderId="14" xfId="0" applyNumberFormat="1" applyFont="1" applyBorder="1" applyAlignment="1" applyProtection="1">
      <alignment vertical="center" wrapText="1"/>
      <protection hidden="1"/>
    </xf>
    <xf numFmtId="164" fontId="3" fillId="0" borderId="14" xfId="0" applyNumberFormat="1" applyFont="1" applyBorder="1" applyAlignment="1">
      <alignment vertical="center"/>
    </xf>
    <xf numFmtId="164" fontId="4" fillId="34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center" vertical="center"/>
      <protection hidden="1"/>
    </xf>
    <xf numFmtId="0" fontId="4" fillId="0" borderId="14" xfId="0" applyNumberFormat="1" applyFont="1" applyBorder="1" applyAlignment="1" applyProtection="1">
      <alignment vertical="center" wrapText="1"/>
      <protection hidden="1"/>
    </xf>
    <xf numFmtId="164" fontId="4" fillId="34" borderId="2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3" fillId="0" borderId="20" xfId="0" applyNumberFormat="1" applyFont="1" applyBorder="1" applyAlignment="1" applyProtection="1">
      <alignment horizontal="left" vertical="center" wrapText="1"/>
      <protection hidden="1"/>
    </xf>
    <xf numFmtId="0" fontId="3" fillId="0" borderId="21" xfId="0" applyNumberFormat="1" applyFont="1" applyBorder="1" applyAlignment="1" applyProtection="1">
      <alignment horizontal="left" vertical="center" wrapText="1"/>
      <protection hidden="1"/>
    </xf>
    <xf numFmtId="0" fontId="3" fillId="36" borderId="20" xfId="0" applyNumberFormat="1" applyFont="1" applyFill="1" applyBorder="1" applyAlignment="1" applyProtection="1">
      <alignment horizontal="left" vertical="center" wrapText="1"/>
      <protection hidden="1"/>
    </xf>
    <xf numFmtId="0" fontId="3" fillId="36" borderId="22" xfId="0" applyNumberFormat="1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3" max="3" width="19.28125" style="0" customWidth="1"/>
    <col min="4" max="4" width="22.00390625" style="0" customWidth="1"/>
    <col min="5" max="5" width="18.00390625" style="0" customWidth="1"/>
    <col min="6" max="6" width="22.421875" style="0" customWidth="1"/>
    <col min="7" max="7" width="22.00390625" style="0" customWidth="1"/>
  </cols>
  <sheetData>
    <row r="1" ht="12.75">
      <c r="E1" t="s">
        <v>62</v>
      </c>
    </row>
    <row r="2" ht="13.5" thickBot="1"/>
    <row r="3" spans="1:7" ht="36.75" customHeight="1">
      <c r="A3" s="1"/>
      <c r="B3" s="2"/>
      <c r="C3" s="2" t="s">
        <v>0</v>
      </c>
      <c r="D3" s="3" t="s">
        <v>58</v>
      </c>
      <c r="E3" s="4" t="s">
        <v>59</v>
      </c>
      <c r="F3" s="3" t="s">
        <v>61</v>
      </c>
      <c r="G3" s="3" t="s">
        <v>60</v>
      </c>
    </row>
    <row r="4" spans="1:7" ht="13.5" thickBot="1">
      <c r="A4" s="1"/>
      <c r="B4" s="5"/>
      <c r="C4" s="2"/>
      <c r="D4" s="6">
        <f>E4-1</f>
        <v>2008</v>
      </c>
      <c r="E4" s="7">
        <v>2009</v>
      </c>
      <c r="F4" s="6">
        <f>E4+1</f>
        <v>2010</v>
      </c>
      <c r="G4" s="8">
        <f>F4+1</f>
        <v>2011</v>
      </c>
    </row>
    <row r="5" spans="1:7" ht="12.75">
      <c r="A5" s="9"/>
      <c r="B5" s="10">
        <v>1</v>
      </c>
      <c r="C5" s="11" t="s">
        <v>1</v>
      </c>
      <c r="D5" s="12">
        <v>53857540</v>
      </c>
      <c r="E5" s="12">
        <v>53474351</v>
      </c>
      <c r="F5" s="12">
        <v>56474316</v>
      </c>
      <c r="G5" s="12">
        <v>59659899</v>
      </c>
    </row>
    <row r="6" spans="1:7" ht="12.75">
      <c r="A6" s="9"/>
      <c r="B6" s="10">
        <v>2</v>
      </c>
      <c r="C6" s="11" t="s">
        <v>2</v>
      </c>
      <c r="D6" s="13">
        <v>30270755</v>
      </c>
      <c r="E6" s="13">
        <v>33798015</v>
      </c>
      <c r="F6" s="13">
        <v>36798663</v>
      </c>
      <c r="G6" s="13">
        <v>38262312</v>
      </c>
    </row>
    <row r="7" spans="1:7" ht="20.25">
      <c r="A7" s="9"/>
      <c r="B7" s="10">
        <v>3</v>
      </c>
      <c r="C7" s="11" t="s">
        <v>3</v>
      </c>
      <c r="D7" s="14">
        <v>19297449</v>
      </c>
      <c r="E7" s="14">
        <v>21820455</v>
      </c>
      <c r="F7" s="14">
        <v>19505619</v>
      </c>
      <c r="G7" s="14">
        <v>24649628</v>
      </c>
    </row>
    <row r="8" spans="1:7" ht="12.75">
      <c r="A8" s="9"/>
      <c r="B8" s="10">
        <v>4</v>
      </c>
      <c r="C8" s="11" t="s">
        <v>4</v>
      </c>
      <c r="D8" s="13">
        <v>9575828</v>
      </c>
      <c r="E8" s="13">
        <v>7613386</v>
      </c>
      <c r="F8" s="13">
        <v>5250000</v>
      </c>
      <c r="G8" s="13">
        <v>4507987</v>
      </c>
    </row>
    <row r="9" spans="1:7" ht="12.75" customHeight="1">
      <c r="A9" s="15" t="s">
        <v>5</v>
      </c>
      <c r="B9" s="50" t="s">
        <v>6</v>
      </c>
      <c r="C9" s="51"/>
      <c r="D9" s="16">
        <f>SUM(D5:D8)</f>
        <v>113001572</v>
      </c>
      <c r="E9" s="16">
        <f>SUM(E5:E8)</f>
        <v>116706207</v>
      </c>
      <c r="F9" s="16">
        <f>SUM(F5:F8)</f>
        <v>118028598</v>
      </c>
      <c r="G9" s="16">
        <f>SUM(G5:G8)</f>
        <v>127079826</v>
      </c>
    </row>
    <row r="10" spans="1:7" ht="20.25">
      <c r="A10" s="9"/>
      <c r="B10" s="10">
        <v>5</v>
      </c>
      <c r="C10" s="11" t="s">
        <v>7</v>
      </c>
      <c r="D10" s="14">
        <v>0</v>
      </c>
      <c r="E10" s="14">
        <v>0</v>
      </c>
      <c r="F10" s="14">
        <v>0</v>
      </c>
      <c r="G10" s="14">
        <v>0</v>
      </c>
    </row>
    <row r="11" spans="1:7" ht="20.25">
      <c r="A11" s="9"/>
      <c r="B11" s="10">
        <v>6</v>
      </c>
      <c r="C11" s="11" t="s">
        <v>8</v>
      </c>
      <c r="D11" s="14">
        <v>0</v>
      </c>
      <c r="E11" s="14">
        <v>0</v>
      </c>
      <c r="F11" s="14">
        <v>0</v>
      </c>
      <c r="G11" s="14">
        <v>0</v>
      </c>
    </row>
    <row r="12" spans="1:7" ht="12.75">
      <c r="A12" s="9"/>
      <c r="B12" s="10">
        <v>7</v>
      </c>
      <c r="C12" s="11" t="s">
        <v>9</v>
      </c>
      <c r="D12" s="14">
        <v>9575282</v>
      </c>
      <c r="E12" s="14">
        <v>7613386</v>
      </c>
      <c r="F12" s="14">
        <f>F8</f>
        <v>5250000</v>
      </c>
      <c r="G12" s="14">
        <v>4507987</v>
      </c>
    </row>
    <row r="13" spans="1:7" ht="12.75" customHeight="1">
      <c r="A13" s="15" t="s">
        <v>10</v>
      </c>
      <c r="B13" s="50" t="s">
        <v>11</v>
      </c>
      <c r="C13" s="51"/>
      <c r="D13" s="17">
        <f>D9-(SUM(D10:D12))</f>
        <v>103426290</v>
      </c>
      <c r="E13" s="17">
        <f>E9-(SUM(E10:E12))</f>
        <v>109092821</v>
      </c>
      <c r="F13" s="17">
        <f>F9-(SUM(F10:F12))</f>
        <v>112778598</v>
      </c>
      <c r="G13" s="17">
        <f>G9-(SUM(G10:G12))</f>
        <v>122571839</v>
      </c>
    </row>
    <row r="14" spans="1:7" ht="12.75">
      <c r="A14" s="18"/>
      <c r="B14" s="19"/>
      <c r="C14" s="20"/>
      <c r="D14" s="21"/>
      <c r="E14" s="21"/>
      <c r="F14" s="21"/>
      <c r="G14" s="21"/>
    </row>
    <row r="15" spans="1:7" ht="12.75">
      <c r="A15" s="22" t="s">
        <v>12</v>
      </c>
      <c r="B15" s="50" t="s">
        <v>13</v>
      </c>
      <c r="C15" s="51"/>
      <c r="D15" s="23">
        <v>109500121</v>
      </c>
      <c r="E15" s="23">
        <v>134805496</v>
      </c>
      <c r="F15" s="23">
        <v>137905598</v>
      </c>
      <c r="G15" s="23">
        <v>136877954</v>
      </c>
    </row>
    <row r="16" spans="1:7" ht="12.75">
      <c r="A16" s="24"/>
      <c r="B16" s="25">
        <v>8</v>
      </c>
      <c r="C16" s="11" t="s">
        <v>14</v>
      </c>
      <c r="D16" s="14">
        <v>23386409</v>
      </c>
      <c r="E16" s="14">
        <v>33526137</v>
      </c>
      <c r="F16" s="14">
        <v>35215598</v>
      </c>
      <c r="G16" s="14">
        <v>31620704</v>
      </c>
    </row>
    <row r="17" spans="1:7" ht="30">
      <c r="A17" s="24"/>
      <c r="B17" s="25">
        <v>9</v>
      </c>
      <c r="C17" s="11" t="s">
        <v>15</v>
      </c>
      <c r="D17" s="13">
        <v>924013</v>
      </c>
      <c r="E17" s="13">
        <v>1095775</v>
      </c>
      <c r="F17" s="13">
        <v>1364000</v>
      </c>
      <c r="G17" s="13">
        <v>2630729</v>
      </c>
    </row>
    <row r="18" spans="1:7" ht="51">
      <c r="A18" s="24"/>
      <c r="B18" s="25">
        <v>10</v>
      </c>
      <c r="C18" s="11" t="s">
        <v>16</v>
      </c>
      <c r="D18" s="13"/>
      <c r="E18" s="13">
        <v>3000000</v>
      </c>
      <c r="F18" s="13">
        <v>1273926</v>
      </c>
      <c r="G18" s="13">
        <v>1225248</v>
      </c>
    </row>
    <row r="19" spans="1:7" ht="12.75">
      <c r="A19" s="15" t="s">
        <v>17</v>
      </c>
      <c r="B19" s="50" t="s">
        <v>18</v>
      </c>
      <c r="C19" s="51"/>
      <c r="D19" s="17">
        <f>D15-SUM(D16:D18)</f>
        <v>85189699</v>
      </c>
      <c r="E19" s="17">
        <f>E15-SUM(E16:E18)</f>
        <v>97183584</v>
      </c>
      <c r="F19" s="17">
        <f>F15-SUM(F16:F18)</f>
        <v>100052074</v>
      </c>
      <c r="G19" s="17">
        <f>G15-SUM(G16:G18)</f>
        <v>101401273</v>
      </c>
    </row>
    <row r="20" spans="1:7" ht="12.75">
      <c r="A20" s="18"/>
      <c r="B20" s="19"/>
      <c r="C20" s="20"/>
      <c r="D20" s="21"/>
      <c r="E20" s="21"/>
      <c r="F20" s="21"/>
      <c r="G20" s="21"/>
    </row>
    <row r="21" spans="1:7" ht="12.75">
      <c r="A21" s="15" t="s">
        <v>19</v>
      </c>
      <c r="B21" s="50" t="s">
        <v>20</v>
      </c>
      <c r="C21" s="51"/>
      <c r="D21" s="16">
        <f>D13-D19</f>
        <v>18236591</v>
      </c>
      <c r="E21" s="16">
        <f>E13-E19</f>
        <v>11909237</v>
      </c>
      <c r="F21" s="16">
        <f>F13-F19</f>
        <v>12726524</v>
      </c>
      <c r="G21" s="16">
        <f>G13-G19</f>
        <v>21170566</v>
      </c>
    </row>
    <row r="22" spans="1:7" ht="20.25">
      <c r="A22" s="26"/>
      <c r="B22" s="10">
        <v>11</v>
      </c>
      <c r="C22" s="11" t="s">
        <v>21</v>
      </c>
      <c r="D22" s="28">
        <f aca="true" t="shared" si="0" ref="D22:G23">D10</f>
        <v>0</v>
      </c>
      <c r="E22" s="28">
        <f t="shared" si="0"/>
        <v>0</v>
      </c>
      <c r="F22" s="28">
        <f t="shared" si="0"/>
        <v>0</v>
      </c>
      <c r="G22" s="28">
        <f t="shared" si="0"/>
        <v>0</v>
      </c>
    </row>
    <row r="23" spans="1:7" ht="20.25">
      <c r="A23" s="26"/>
      <c r="B23" s="10">
        <v>12</v>
      </c>
      <c r="C23" s="11" t="s">
        <v>22</v>
      </c>
      <c r="D23" s="28">
        <f t="shared" si="0"/>
        <v>0</v>
      </c>
      <c r="E23" s="28">
        <f t="shared" si="0"/>
        <v>0</v>
      </c>
      <c r="F23" s="28">
        <f t="shared" si="0"/>
        <v>0</v>
      </c>
      <c r="G23" s="28">
        <f t="shared" si="0"/>
        <v>0</v>
      </c>
    </row>
    <row r="24" spans="1:7" ht="20.25">
      <c r="A24" s="26"/>
      <c r="B24" s="10">
        <v>13</v>
      </c>
      <c r="C24" s="11" t="s">
        <v>23</v>
      </c>
      <c r="D24" s="13">
        <v>6968459</v>
      </c>
      <c r="E24" s="13">
        <v>8178799</v>
      </c>
      <c r="F24" s="13">
        <v>0</v>
      </c>
      <c r="G24" s="13">
        <v>0</v>
      </c>
    </row>
    <row r="25" spans="1:7" ht="20.25">
      <c r="A25" s="26"/>
      <c r="B25" s="10">
        <v>14</v>
      </c>
      <c r="C25" s="11" t="s">
        <v>24</v>
      </c>
      <c r="D25" s="13"/>
      <c r="E25" s="13"/>
      <c r="F25" s="13"/>
      <c r="G25" s="13"/>
    </row>
    <row r="26" spans="1:7" ht="12.75">
      <c r="A26" s="15" t="s">
        <v>25</v>
      </c>
      <c r="B26" s="50" t="s">
        <v>26</v>
      </c>
      <c r="C26" s="51"/>
      <c r="D26" s="17">
        <f>SUM(D21:D25)</f>
        <v>25205050</v>
      </c>
      <c r="E26" s="17">
        <f>SUM(E21:E25)</f>
        <v>20088036</v>
      </c>
      <c r="F26" s="17">
        <f>SUM(F21:F25)</f>
        <v>12726524</v>
      </c>
      <c r="G26" s="17">
        <f>SUM(G21:G25)</f>
        <v>21170566</v>
      </c>
    </row>
    <row r="27" spans="1:7" ht="12.75">
      <c r="A27" s="15" t="s">
        <v>27</v>
      </c>
      <c r="B27" s="50" t="s">
        <v>28</v>
      </c>
      <c r="C27" s="51"/>
      <c r="D27" s="17">
        <f>SUM(D28:D31)</f>
        <v>5332092</v>
      </c>
      <c r="E27" s="17">
        <f>SUM(E28:E31)</f>
        <v>7888275</v>
      </c>
      <c r="F27" s="17">
        <f>SUM(F28:F31)</f>
        <v>10387426</v>
      </c>
      <c r="G27" s="17">
        <f>SUM(G28:G31)</f>
        <v>16590432</v>
      </c>
    </row>
    <row r="28" spans="1:7" ht="12.75">
      <c r="A28" s="29"/>
      <c r="B28" s="25">
        <v>15</v>
      </c>
      <c r="C28" s="11" t="s">
        <v>29</v>
      </c>
      <c r="D28" s="30">
        <v>3408079</v>
      </c>
      <c r="E28" s="30">
        <v>2092500</v>
      </c>
      <c r="F28" s="30">
        <v>5649500</v>
      </c>
      <c r="G28" s="30">
        <v>10534455</v>
      </c>
    </row>
    <row r="29" spans="1:7" ht="30">
      <c r="A29" s="29"/>
      <c r="B29" s="25">
        <v>16</v>
      </c>
      <c r="C29" s="11" t="s">
        <v>15</v>
      </c>
      <c r="D29" s="27">
        <f>D17</f>
        <v>924013</v>
      </c>
      <c r="E29" s="27">
        <f>E17</f>
        <v>1095775</v>
      </c>
      <c r="F29" s="27">
        <f>F17</f>
        <v>1364000</v>
      </c>
      <c r="G29" s="27">
        <f>G17</f>
        <v>2630729</v>
      </c>
    </row>
    <row r="30" spans="1:7" ht="20.25">
      <c r="A30" s="29"/>
      <c r="B30" s="25">
        <v>17</v>
      </c>
      <c r="C30" s="11" t="s">
        <v>30</v>
      </c>
      <c r="D30" s="14">
        <v>1000000</v>
      </c>
      <c r="E30" s="14">
        <v>1700000</v>
      </c>
      <c r="F30" s="14">
        <v>2100000</v>
      </c>
      <c r="G30" s="14">
        <v>2200000</v>
      </c>
    </row>
    <row r="31" spans="1:7" ht="51">
      <c r="A31" s="29"/>
      <c r="B31" s="25">
        <v>18</v>
      </c>
      <c r="C31" s="11" t="s">
        <v>16</v>
      </c>
      <c r="D31" s="27">
        <f>D18</f>
        <v>0</v>
      </c>
      <c r="E31" s="27">
        <f>E18</f>
        <v>3000000</v>
      </c>
      <c r="F31" s="27">
        <f>F18</f>
        <v>1273926</v>
      </c>
      <c r="G31" s="27">
        <f>G18</f>
        <v>1225248</v>
      </c>
    </row>
    <row r="32" spans="1:7" ht="23.25" customHeight="1">
      <c r="A32" s="15" t="s">
        <v>31</v>
      </c>
      <c r="B32" s="50" t="s">
        <v>32</v>
      </c>
      <c r="C32" s="51"/>
      <c r="D32" s="16">
        <f>D26-D27</f>
        <v>19872958</v>
      </c>
      <c r="E32" s="16">
        <f>E26-E27</f>
        <v>12199761</v>
      </c>
      <c r="F32" s="16">
        <f>F26-F27</f>
        <v>2339098</v>
      </c>
      <c r="G32" s="16">
        <f>G26-G27</f>
        <v>4580134</v>
      </c>
    </row>
    <row r="33" spans="1:7" ht="25.5" customHeight="1">
      <c r="A33" s="15" t="s">
        <v>33</v>
      </c>
      <c r="B33" s="50" t="s">
        <v>34</v>
      </c>
      <c r="C33" s="51"/>
      <c r="D33" s="17">
        <v>0</v>
      </c>
      <c r="E33" s="17">
        <v>0</v>
      </c>
      <c r="F33" s="17">
        <v>0</v>
      </c>
      <c r="G33" s="17">
        <v>0</v>
      </c>
    </row>
    <row r="34" spans="1:7" ht="12.75">
      <c r="A34" s="29"/>
      <c r="B34" s="10">
        <v>19</v>
      </c>
      <c r="C34" s="11" t="s">
        <v>14</v>
      </c>
      <c r="D34" s="31">
        <f>D16</f>
        <v>23386409</v>
      </c>
      <c r="E34" s="31">
        <f>E16</f>
        <v>33526137</v>
      </c>
      <c r="F34" s="31">
        <f>F16</f>
        <v>35215598</v>
      </c>
      <c r="G34" s="31">
        <f>G16</f>
        <v>31620704</v>
      </c>
    </row>
    <row r="35" spans="1:7" ht="12.75">
      <c r="A35" s="29"/>
      <c r="B35" s="10">
        <v>20</v>
      </c>
      <c r="C35" s="11" t="s">
        <v>35</v>
      </c>
      <c r="D35" s="27">
        <f>D12</f>
        <v>9575282</v>
      </c>
      <c r="E35" s="27">
        <f>E12</f>
        <v>7613386</v>
      </c>
      <c r="F35" s="27">
        <f>F12</f>
        <v>5250000</v>
      </c>
      <c r="G35" s="27">
        <f>G12</f>
        <v>4507987</v>
      </c>
    </row>
    <row r="36" spans="1:7" ht="12.75">
      <c r="A36" s="32" t="s">
        <v>36</v>
      </c>
      <c r="B36" s="50" t="s">
        <v>37</v>
      </c>
      <c r="C36" s="51"/>
      <c r="D36" s="33">
        <v>6061831</v>
      </c>
      <c r="E36" s="33">
        <v>-13712990</v>
      </c>
      <c r="F36" s="33">
        <v>-27626500</v>
      </c>
      <c r="G36" s="33">
        <v>-22533583</v>
      </c>
    </row>
    <row r="37" spans="1:7" ht="12.75">
      <c r="A37" s="15" t="s">
        <v>38</v>
      </c>
      <c r="B37" s="50" t="s">
        <v>39</v>
      </c>
      <c r="C37" s="51"/>
      <c r="D37" s="17">
        <f>SUM(D38:D40)</f>
        <v>2081505</v>
      </c>
      <c r="E37" s="17">
        <f>SUM(E38:E40)</f>
        <v>13712990</v>
      </c>
      <c r="F37" s="17">
        <f>SUM(F38:F40)</f>
        <v>27626500</v>
      </c>
      <c r="G37" s="17">
        <v>22533583</v>
      </c>
    </row>
    <row r="38" spans="1:7" ht="30">
      <c r="A38" s="29"/>
      <c r="B38" s="34">
        <v>21</v>
      </c>
      <c r="C38" s="11" t="s">
        <v>40</v>
      </c>
      <c r="D38" s="12"/>
      <c r="E38" s="35"/>
      <c r="F38" s="35"/>
      <c r="G38" s="12"/>
    </row>
    <row r="39" spans="1:7" ht="20.25">
      <c r="A39" s="29"/>
      <c r="B39" s="10">
        <v>22</v>
      </c>
      <c r="C39" s="11" t="s">
        <v>41</v>
      </c>
      <c r="D39" s="13">
        <v>2081505</v>
      </c>
      <c r="E39" s="13">
        <f>10512990+480000</f>
        <v>10992990</v>
      </c>
      <c r="F39" s="13">
        <v>23118513</v>
      </c>
      <c r="G39" s="13">
        <v>22533583</v>
      </c>
    </row>
    <row r="40" spans="1:7" ht="20.25">
      <c r="A40" s="29"/>
      <c r="B40" s="10">
        <v>23</v>
      </c>
      <c r="C40" s="11" t="s">
        <v>42</v>
      </c>
      <c r="D40" s="14"/>
      <c r="E40" s="14">
        <v>2720000</v>
      </c>
      <c r="F40" s="14">
        <v>4507987</v>
      </c>
      <c r="G40" s="14"/>
    </row>
    <row r="41" spans="1:7" ht="12.75">
      <c r="A41" s="15" t="s">
        <v>43</v>
      </c>
      <c r="B41" s="52" t="s">
        <v>57</v>
      </c>
      <c r="C41" s="53"/>
      <c r="D41" s="36">
        <f>D36+D37</f>
        <v>8143336</v>
      </c>
      <c r="E41" s="36">
        <v>0</v>
      </c>
      <c r="F41" s="36">
        <f>F36+F37</f>
        <v>0</v>
      </c>
      <c r="G41" s="36">
        <f>G36+G37</f>
        <v>0</v>
      </c>
    </row>
    <row r="42" spans="1:7" ht="12.75">
      <c r="A42" s="18"/>
      <c r="B42" s="19"/>
      <c r="C42" s="37"/>
      <c r="D42" s="21"/>
      <c r="E42" s="21"/>
      <c r="F42" s="21"/>
      <c r="G42" s="21"/>
    </row>
    <row r="43" spans="1:7" ht="12.75">
      <c r="A43" s="18"/>
      <c r="B43" s="19"/>
      <c r="C43" s="38" t="s">
        <v>44</v>
      </c>
      <c r="D43" s="21"/>
      <c r="E43" s="21"/>
      <c r="F43" s="21"/>
      <c r="G43" s="21"/>
    </row>
    <row r="44" spans="1:12" ht="20.25">
      <c r="A44" s="39"/>
      <c r="B44" s="10">
        <v>24</v>
      </c>
      <c r="C44" s="40" t="s">
        <v>45</v>
      </c>
      <c r="D44" s="41">
        <f>D45+D46+D47+D48+D51+D52</f>
        <v>15107476</v>
      </c>
      <c r="E44" s="41">
        <f>E45+E46+E47+E48+E51+E52</f>
        <v>25027966</v>
      </c>
      <c r="F44" s="41">
        <f>F45+F46+F47+F48+F51+F52</f>
        <v>44904966</v>
      </c>
      <c r="G44" s="41">
        <f>G45+G46+G47+G48+G51+G52</f>
        <v>54703498</v>
      </c>
      <c r="H44" s="46"/>
      <c r="I44" s="46"/>
      <c r="J44" s="46"/>
      <c r="K44" s="46"/>
      <c r="L44" s="46"/>
    </row>
    <row r="45" spans="1:12" ht="30">
      <c r="A45" s="29"/>
      <c r="B45" s="10">
        <v>25</v>
      </c>
      <c r="C45" s="11" t="s">
        <v>46</v>
      </c>
      <c r="D45" s="42">
        <v>8400000</v>
      </c>
      <c r="E45" s="42">
        <v>6700000</v>
      </c>
      <c r="F45" s="42">
        <v>4600000</v>
      </c>
      <c r="G45" s="13">
        <v>2400000</v>
      </c>
      <c r="H45" s="47"/>
      <c r="I45" s="47"/>
      <c r="J45" s="47"/>
      <c r="K45" s="47"/>
      <c r="L45" s="47"/>
    </row>
    <row r="46" spans="1:12" ht="12.75">
      <c r="A46" s="29"/>
      <c r="B46" s="43">
        <v>26</v>
      </c>
      <c r="C46" s="44" t="s">
        <v>47</v>
      </c>
      <c r="D46" s="45"/>
      <c r="E46" s="45"/>
      <c r="F46" s="45"/>
      <c r="G46" s="14"/>
      <c r="H46" s="47"/>
      <c r="I46" s="47"/>
      <c r="J46" s="47"/>
      <c r="K46" s="47"/>
      <c r="L46" s="47"/>
    </row>
    <row r="47" spans="1:12" ht="20.25">
      <c r="A47" s="29"/>
      <c r="B47" s="43">
        <v>27</v>
      </c>
      <c r="C47" s="44" t="s">
        <v>48</v>
      </c>
      <c r="D47" s="45">
        <v>6707476</v>
      </c>
      <c r="E47" s="45">
        <f>15127966+480000</f>
        <v>15607966</v>
      </c>
      <c r="F47" s="45">
        <v>35796979</v>
      </c>
      <c r="G47" s="14">
        <v>52303498</v>
      </c>
      <c r="H47" s="47"/>
      <c r="I47" s="47"/>
      <c r="J47" s="47"/>
      <c r="K47" s="47"/>
      <c r="L47" s="47"/>
    </row>
    <row r="48" spans="1:12" ht="20.25">
      <c r="A48" s="29"/>
      <c r="B48" s="43">
        <v>28</v>
      </c>
      <c r="C48" s="44" t="s">
        <v>49</v>
      </c>
      <c r="D48" s="27">
        <f>D49+D50</f>
        <v>0</v>
      </c>
      <c r="E48" s="27">
        <v>2720000</v>
      </c>
      <c r="F48" s="27">
        <f>F49+F50</f>
        <v>4507987</v>
      </c>
      <c r="G48" s="27">
        <f>G49+G50</f>
        <v>0</v>
      </c>
      <c r="H48" s="48"/>
      <c r="I48" s="48"/>
      <c r="J48" s="48"/>
      <c r="K48" s="48"/>
      <c r="L48" s="48"/>
    </row>
    <row r="49" spans="1:12" ht="12.75">
      <c r="A49" s="29"/>
      <c r="B49" s="43" t="s">
        <v>50</v>
      </c>
      <c r="C49" s="44" t="s">
        <v>51</v>
      </c>
      <c r="D49" s="30"/>
      <c r="E49" s="30"/>
      <c r="F49" s="30"/>
      <c r="G49" s="30"/>
      <c r="H49" s="47"/>
      <c r="I49" s="47"/>
      <c r="J49" s="47"/>
      <c r="K49" s="47"/>
      <c r="L49" s="47"/>
    </row>
    <row r="50" spans="1:12" ht="20.25">
      <c r="A50" s="29"/>
      <c r="B50" s="43" t="s">
        <v>52</v>
      </c>
      <c r="C50" s="44" t="s">
        <v>53</v>
      </c>
      <c r="D50" s="30"/>
      <c r="E50" s="30">
        <v>2720000</v>
      </c>
      <c r="F50" s="30">
        <v>4507987</v>
      </c>
      <c r="G50" s="30"/>
      <c r="H50" s="47"/>
      <c r="I50" s="47"/>
      <c r="J50" s="47"/>
      <c r="K50" s="47"/>
      <c r="L50" s="47"/>
    </row>
    <row r="51" spans="1:12" ht="20.25">
      <c r="A51" s="29"/>
      <c r="B51" s="10">
        <v>29</v>
      </c>
      <c r="C51" s="44" t="s">
        <v>54</v>
      </c>
      <c r="D51" s="30"/>
      <c r="E51" s="30"/>
      <c r="F51" s="30"/>
      <c r="G51" s="30"/>
      <c r="H51" s="47"/>
      <c r="I51" s="47"/>
      <c r="J51" s="47"/>
      <c r="K51" s="47"/>
      <c r="L51" s="47"/>
    </row>
    <row r="52" spans="1:12" ht="12.75">
      <c r="A52" s="29"/>
      <c r="B52" s="10">
        <v>30</v>
      </c>
      <c r="C52" s="44" t="s">
        <v>55</v>
      </c>
      <c r="D52" s="30"/>
      <c r="E52" s="30"/>
      <c r="F52" s="30"/>
      <c r="G52" s="30"/>
      <c r="H52" s="47"/>
      <c r="I52" s="47"/>
      <c r="J52" s="47"/>
      <c r="K52" s="47"/>
      <c r="L52" s="47"/>
    </row>
    <row r="53" spans="1:12" ht="20.25">
      <c r="A53" s="39"/>
      <c r="B53" s="10">
        <v>31</v>
      </c>
      <c r="C53" s="40" t="s">
        <v>56</v>
      </c>
      <c r="D53" s="17">
        <f>D27</f>
        <v>5332092</v>
      </c>
      <c r="E53" s="17">
        <f>E27</f>
        <v>7888275</v>
      </c>
      <c r="F53" s="17">
        <f>F27</f>
        <v>10387426</v>
      </c>
      <c r="G53" s="17">
        <f>G27</f>
        <v>16590432</v>
      </c>
      <c r="H53" s="46"/>
      <c r="I53" s="46"/>
      <c r="J53" s="46"/>
      <c r="K53" s="46"/>
      <c r="L53" s="46"/>
    </row>
    <row r="54" ht="12.75">
      <c r="B54" s="49" t="s">
        <v>63</v>
      </c>
    </row>
  </sheetData>
  <sheetProtection/>
  <mergeCells count="12">
    <mergeCell ref="B27:C27"/>
    <mergeCell ref="B32:C32"/>
    <mergeCell ref="B33:C33"/>
    <mergeCell ref="B36:C36"/>
    <mergeCell ref="B37:C37"/>
    <mergeCell ref="B41:C41"/>
    <mergeCell ref="B9:C9"/>
    <mergeCell ref="B13:C13"/>
    <mergeCell ref="B15:C15"/>
    <mergeCell ref="B19:C19"/>
    <mergeCell ref="B21:C21"/>
    <mergeCell ref="B26:C26"/>
  </mergeCells>
  <conditionalFormatting sqref="D21:G21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B0610070</dc:creator>
  <cp:keywords/>
  <dc:description/>
  <cp:lastModifiedBy>LENOVO USER</cp:lastModifiedBy>
  <cp:lastPrinted>2009-10-05T12:41:53Z</cp:lastPrinted>
  <dcterms:created xsi:type="dcterms:W3CDTF">2009-07-28T12:17:57Z</dcterms:created>
  <dcterms:modified xsi:type="dcterms:W3CDTF">2009-11-19T09:23:49Z</dcterms:modified>
  <cp:category/>
  <cp:version/>
  <cp:contentType/>
  <cp:contentStatus/>
</cp:coreProperties>
</file>